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760" windowHeight="6630" activeTab="0"/>
  </bookViews>
  <sheets>
    <sheet name="Résultats" sheetId="1" r:id="rId1"/>
    <sheet name="Nuls" sheetId="2" r:id="rId2"/>
  </sheets>
  <definedNames>
    <definedName name="_xlnm.Print_Titles" localSheetId="0">'Résultats'!$13:$13</definedName>
    <definedName name="_xlnm.Print_Area" localSheetId="1">'Nuls'!$A$3:$I$27</definedName>
  </definedNames>
  <calcPr fullCalcOnLoad="1"/>
</workbook>
</file>

<file path=xl/sharedStrings.xml><?xml version="1.0" encoding="utf-8"?>
<sst xmlns="http://schemas.openxmlformats.org/spreadsheetml/2006/main" count="124" uniqueCount="104">
  <si>
    <t>TOTAL</t>
  </si>
  <si>
    <t>en %</t>
  </si>
  <si>
    <t>Maison des Associations</t>
  </si>
  <si>
    <t>Nombre d'inscrits</t>
  </si>
  <si>
    <t>Nombre de votants</t>
  </si>
  <si>
    <t>Suffrages exprimés</t>
  </si>
  <si>
    <t>Bureau n°1</t>
  </si>
  <si>
    <t>Bureau n°2</t>
  </si>
  <si>
    <t>Bureau n°3</t>
  </si>
  <si>
    <t>Bureau n°4</t>
  </si>
  <si>
    <t>Bureau n°5</t>
  </si>
  <si>
    <t>Taux d'abstention</t>
  </si>
  <si>
    <t>Cas de nullité</t>
  </si>
  <si>
    <t>Parc Maringer</t>
  </si>
  <si>
    <t>Ecole maternelle Prévert</t>
  </si>
  <si>
    <t>Bulletins nuls</t>
  </si>
  <si>
    <t>Bulletins blancs</t>
  </si>
  <si>
    <t>Bureau n°6</t>
  </si>
  <si>
    <t>Bureau n°7</t>
  </si>
  <si>
    <t>Foyer Foch</t>
  </si>
  <si>
    <t>Ecole élémentaire Mouzimpré</t>
  </si>
  <si>
    <t>REPARTITION DES BULLETINS BLANCS ET NULS</t>
  </si>
  <si>
    <t>Hôtel de Ville</t>
  </si>
  <si>
    <t>ELECTIONS EUROPEENNES</t>
  </si>
  <si>
    <t>Scrutin du 9 juin 2024</t>
  </si>
  <si>
    <t xml:space="preserve">M. DEHER-LESAINT Léopold-Edouard  </t>
  </si>
  <si>
    <t>Pour Une Humanité Souveraine</t>
  </si>
  <si>
    <t>M. PONGE Philippe</t>
  </si>
  <si>
    <t>Pour Une Démocratie Réelle</t>
  </si>
  <si>
    <t>Mme MARECHAL Marion</t>
  </si>
  <si>
    <t>La France Fière</t>
  </si>
  <si>
    <t>Mme AUBRY Manon</t>
  </si>
  <si>
    <t>La France Insoumise - Union Populaire</t>
  </si>
  <si>
    <t>M. BARDELLA Jordan</t>
  </si>
  <si>
    <t>La France Revient !</t>
  </si>
  <si>
    <t>Mme TOUSSAINT Marie</t>
  </si>
  <si>
    <t>Europe Ecologie</t>
  </si>
  <si>
    <t>M. AZERGUI Najib</t>
  </si>
  <si>
    <t>Free Palestine</t>
  </si>
  <si>
    <t>Mme THOUY Hélène</t>
  </si>
  <si>
    <t>Parti Animaliste</t>
  </si>
  <si>
    <t>M. TERRIEN Olivier</t>
  </si>
  <si>
    <t>Parti Révolutionnaire Communistes</t>
  </si>
  <si>
    <t>Mme ZORN Caroline</t>
  </si>
  <si>
    <t>Parti Pirate</t>
  </si>
  <si>
    <t>Mme HAYER Valérie</t>
  </si>
  <si>
    <t>Besoin D’Europe</t>
  </si>
  <si>
    <t>M. ALEXANDRE Audric</t>
  </si>
  <si>
    <t>Pace - Parti Des Citoyens Européens</t>
  </si>
  <si>
    <t>Mme CHOLLEY Marine</t>
  </si>
  <si>
    <t>Équinoxe</t>
  </si>
  <si>
    <t>M. WEHRLING Yann</t>
  </si>
  <si>
    <t>Ecologie Positive Et Territoires</t>
  </si>
  <si>
    <t>M. ASSELINEAU François</t>
  </si>
  <si>
    <t>Liste Asselineau-Frexit</t>
  </si>
  <si>
    <t>M. SIMONIN Michel</t>
  </si>
  <si>
    <t>Paix Et Décroissance</t>
  </si>
  <si>
    <t>M. FORTANÉ Jean-Marc</t>
  </si>
  <si>
    <t>Pour Une Autre Europe</t>
  </si>
  <si>
    <t>M. BELLAMY François-Xavier</t>
  </si>
  <si>
    <t>La Droite Pour Faire Entendre La Voix De La France En Europe</t>
  </si>
  <si>
    <t>Mme ARTHAUD Nathalie</t>
  </si>
  <si>
    <t>Lutte Ouvrière Le Camp Des Travailleurs</t>
  </si>
  <si>
    <t>M. LARROUTUROU Pierre</t>
  </si>
  <si>
    <t>Changer L’Europe</t>
  </si>
  <si>
    <t>M. RENARD-KUZMANOVIC Georges</t>
  </si>
  <si>
    <t>Nous Le Peuple</t>
  </si>
  <si>
    <t>Mme LABIB Selma</t>
  </si>
  <si>
    <t>Pour Un Monde Sans Frontières Ni Patrons, Urgence Revolution !</t>
  </si>
  <si>
    <t>Mme ADOUE Camille</t>
  </si>
  <si>
    <t>« Pour Le Pain, La Paix, La Liberté ! »</t>
  </si>
  <si>
    <t>M. PHILIPPOT Florian</t>
  </si>
  <si>
    <t>L’Europe Ça Suffit !</t>
  </si>
  <si>
    <t>M. HUSSON Edouard</t>
  </si>
  <si>
    <t>Non ! Prenons-Nous En Mains</t>
  </si>
  <si>
    <t>M. BONNEAU Pierre-Marie</t>
  </si>
  <si>
    <t>Forteresse Europe - Liste D’unité Nationaliste</t>
  </si>
  <si>
    <t>M. GLUCKSMANN Raphaël</t>
  </si>
  <si>
    <t>Réveiller L’Europe</t>
  </si>
  <si>
    <t>M. HOAREAU Charles</t>
  </si>
  <si>
    <t>Non A L’UE Et A L’Otan, Communistes Pour La Paix Et Le Progrès Social</t>
  </si>
  <si>
    <t>M. LASSALLE Jean</t>
  </si>
  <si>
    <t>Alliance Rurale</t>
  </si>
  <si>
    <t>M. LALANNE Francis</t>
  </si>
  <si>
    <t>France Libre</t>
  </si>
  <si>
    <t>M. LACROIX Guillaume</t>
  </si>
  <si>
    <t>Europe Territoires Écologie</t>
  </si>
  <si>
    <t>Mme ELMAYAN Lorys</t>
  </si>
  <si>
    <t>La Ruche Citoyenne</t>
  </si>
  <si>
    <t>M. DEFFONTAINES Léon</t>
  </si>
  <si>
    <t>Gauche Unie Pour Le Monde Du Travail</t>
  </si>
  <si>
    <t>M. COSTE-MEUNIER Gaël</t>
  </si>
  <si>
    <t>Défendre Les Enfants</t>
  </si>
  <si>
    <t>M. GOVERNATORI Jean-Marc</t>
  </si>
  <si>
    <t>Écologie Au Centre</t>
  </si>
  <si>
    <t>M. TRAORE Hamada</t>
  </si>
  <si>
    <t>Démocratie Représentative</t>
  </si>
  <si>
    <t>Mme PATAS D'ILLIERS Laure</t>
  </si>
  <si>
    <t>Esperanto Langue Commune</t>
  </si>
  <si>
    <t>M. GRUDÉ Patrice</t>
  </si>
  <si>
    <t>Liberté Démocratique Française</t>
  </si>
  <si>
    <t>CANDIDATS TETES DE LISTE - LISTES</t>
  </si>
  <si>
    <t>I. Total Bulletins blancs</t>
  </si>
  <si>
    <t>II. Total Bulletins nuls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</si>
</sst>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</numFmts>
  <fonts count="40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i/>
      <sz val="10"/>
      <name val="Century Gothic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0" fontId="3" fillId="0" borderId="11" xfId="50" applyNumberFormat="1" applyFont="1" applyBorder="1" applyAlignment="1">
      <alignment horizontal="center" vertical="center" wrapText="1"/>
    </xf>
    <xf numFmtId="10" fontId="3" fillId="0" borderId="0" xfId="50" applyNumberFormat="1" applyFont="1" applyAlignment="1">
      <alignment horizontal="center" vertical="center" wrapText="1"/>
    </xf>
    <xf numFmtId="9" fontId="2" fillId="0" borderId="11" xfId="5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9" fontId="2" fillId="0" borderId="11" xfId="5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" fontId="2" fillId="0" borderId="11" xfId="5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/>
    </xf>
    <xf numFmtId="10" fontId="2" fillId="0" borderId="11" xfId="5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0" fontId="3" fillId="0" borderId="11" xfId="50" applyNumberFormat="1" applyFont="1" applyBorder="1" applyAlignment="1">
      <alignment horizontal="center" vertical="center" wrapText="1"/>
    </xf>
    <xf numFmtId="10" fontId="3" fillId="0" borderId="10" xfId="5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0" fontId="1" fillId="0" borderId="0" xfId="0" applyNumberFormat="1" applyFont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742950</xdr:colOff>
      <xdr:row>1</xdr:row>
      <xdr:rowOff>209550</xdr:rowOff>
    </xdr:from>
    <xdr:to>
      <xdr:col>14</xdr:col>
      <xdr:colOff>561975</xdr:colOff>
      <xdr:row>6</xdr:row>
      <xdr:rowOff>200025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0477500" y="428625"/>
          <a:ext cx="286702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Signalé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l'absence de bulletins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nuls ou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blancs sur un bureau indiquer 0, à la place de la formule dans l'onglet "Résultats".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PageLayoutView="0" workbookViewId="0" topLeftCell="A34">
      <selection activeCell="P36" sqref="P36"/>
    </sheetView>
  </sheetViews>
  <sheetFormatPr defaultColWidth="11.421875" defaultRowHeight="12.75"/>
  <cols>
    <col min="1" max="1" width="5.57421875" style="1" customWidth="1"/>
    <col min="2" max="3" width="34.8515625" style="1" customWidth="1"/>
    <col min="4" max="10" width="13.7109375" style="2" customWidth="1"/>
    <col min="11" max="11" width="13.7109375" style="3" customWidth="1"/>
    <col min="12" max="12" width="13.7109375" style="7" customWidth="1"/>
    <col min="13" max="16384" width="11.421875" style="1" customWidth="1"/>
  </cols>
  <sheetData>
    <row r="1" spans="1:12" ht="17.2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7.2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4" spans="4:12" ht="22.5" customHeight="1"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17</v>
      </c>
      <c r="J4" s="5" t="s">
        <v>18</v>
      </c>
      <c r="K4" s="27" t="s">
        <v>0</v>
      </c>
      <c r="L4" s="29" t="s">
        <v>1</v>
      </c>
    </row>
    <row r="5" spans="4:12" ht="40.5">
      <c r="D5" s="4" t="s">
        <v>13</v>
      </c>
      <c r="E5" s="4" t="s">
        <v>13</v>
      </c>
      <c r="F5" s="4" t="s">
        <v>2</v>
      </c>
      <c r="G5" s="4" t="s">
        <v>20</v>
      </c>
      <c r="H5" s="4" t="s">
        <v>22</v>
      </c>
      <c r="I5" s="4" t="s">
        <v>14</v>
      </c>
      <c r="J5" s="4" t="s">
        <v>19</v>
      </c>
      <c r="K5" s="28"/>
      <c r="L5" s="30"/>
    </row>
    <row r="6" spans="1:12" ht="22.5" customHeight="1">
      <c r="A6" s="23" t="s">
        <v>3</v>
      </c>
      <c r="B6" s="24"/>
      <c r="C6" s="25"/>
      <c r="D6" s="9">
        <v>837</v>
      </c>
      <c r="E6" s="9">
        <v>907</v>
      </c>
      <c r="F6" s="9">
        <v>972</v>
      </c>
      <c r="G6" s="9">
        <v>830</v>
      </c>
      <c r="H6" s="9">
        <v>1013</v>
      </c>
      <c r="I6" s="9">
        <v>797</v>
      </c>
      <c r="J6" s="9">
        <v>837</v>
      </c>
      <c r="K6" s="9">
        <f>SUM(D6:J6)</f>
        <v>6193</v>
      </c>
      <c r="L6" s="6"/>
    </row>
    <row r="7" spans="1:12" ht="22.5" customHeight="1">
      <c r="A7" s="23" t="s">
        <v>4</v>
      </c>
      <c r="B7" s="24"/>
      <c r="C7" s="25"/>
      <c r="D7" s="16">
        <v>453</v>
      </c>
      <c r="E7" s="16">
        <v>395</v>
      </c>
      <c r="F7" s="16">
        <v>527</v>
      </c>
      <c r="G7" s="16">
        <v>273</v>
      </c>
      <c r="H7" s="16">
        <v>508</v>
      </c>
      <c r="I7" s="16">
        <v>477</v>
      </c>
      <c r="J7" s="16">
        <v>385</v>
      </c>
      <c r="K7" s="5">
        <f>IF(COUNTBLANK(D7:J7)&gt;0,"",SUM(D7:J7))</f>
        <v>3018</v>
      </c>
      <c r="L7" s="6">
        <f>IF(K7="","",K7/K6)</f>
        <v>0.4873243985144518</v>
      </c>
    </row>
    <row r="8" spans="1:12" ht="22.5" customHeight="1">
      <c r="A8" s="31" t="s">
        <v>11</v>
      </c>
      <c r="B8" s="32"/>
      <c r="C8" s="33"/>
      <c r="D8" s="12">
        <f aca="true" t="shared" si="0" ref="D8:J8">IF(D7="","",(D6-D7)/D6)</f>
        <v>0.45878136200716846</v>
      </c>
      <c r="E8" s="12">
        <f t="shared" si="0"/>
        <v>0.5644983461962514</v>
      </c>
      <c r="F8" s="12">
        <f t="shared" si="0"/>
        <v>0.45781893004115226</v>
      </c>
      <c r="G8" s="12">
        <f t="shared" si="0"/>
        <v>0.6710843373493975</v>
      </c>
      <c r="H8" s="12">
        <f t="shared" si="0"/>
        <v>0.49851924975320827</v>
      </c>
      <c r="I8" s="12">
        <f t="shared" si="0"/>
        <v>0.4015056461731493</v>
      </c>
      <c r="J8" s="12">
        <f t="shared" si="0"/>
        <v>0.5400238948626045</v>
      </c>
      <c r="K8" s="12"/>
      <c r="L8" s="22">
        <f>IF(OR(D7="",E7="",F7="",G7="",H7="",I7="",J7=""),"",(SUM(D6:J6)-SUM(D7:J7))/SUM(D6:J6))</f>
        <v>0.5126756014855482</v>
      </c>
    </row>
    <row r="9" spans="1:12" ht="22.5" customHeight="1">
      <c r="A9" s="31" t="s">
        <v>15</v>
      </c>
      <c r="B9" s="32"/>
      <c r="C9" s="33"/>
      <c r="D9" s="20">
        <f>IF(Nuls!B26=0,"",Nuls!B26)</f>
        <v>4</v>
      </c>
      <c r="E9" s="20">
        <f>IF(Nuls!C26=0,"",Nuls!C26)</f>
        <v>3</v>
      </c>
      <c r="F9" s="20">
        <f>IF(Nuls!D26=0,"",Nuls!D26)</f>
        <v>9</v>
      </c>
      <c r="G9" s="20">
        <f>IF(Nuls!E26=0,"",Nuls!E26)</f>
        <v>6</v>
      </c>
      <c r="H9" s="20">
        <f>IF(Nuls!F26=0,"",Nuls!F26)</f>
        <v>6</v>
      </c>
      <c r="I9" s="20">
        <f>IF(Nuls!G26=0,"",Nuls!G26)</f>
        <v>9</v>
      </c>
      <c r="J9" s="20">
        <f>IF(Nuls!H26=0,"",Nuls!H26)</f>
        <v>7</v>
      </c>
      <c r="K9" s="5">
        <f>IF(COUNTBLANK(D9:J9)&gt;0,"",SUM(D9:J9))</f>
        <v>44</v>
      </c>
      <c r="L9" s="6">
        <f>IF(OR($K$7="",K9=""),"",K9/$K$7)</f>
        <v>0.0145791915175613</v>
      </c>
    </row>
    <row r="10" spans="1:12" ht="22.5" customHeight="1">
      <c r="A10" s="31" t="s">
        <v>16</v>
      </c>
      <c r="B10" s="32"/>
      <c r="C10" s="33"/>
      <c r="D10" s="10">
        <f>IF(Nuls!B9=0,"",Nuls!B9)</f>
        <v>8</v>
      </c>
      <c r="E10" s="10">
        <f>IF(Nuls!C9=0,"",Nuls!C9)</f>
        <v>6</v>
      </c>
      <c r="F10" s="10">
        <f>IF(Nuls!D9=0,"",Nuls!D9)</f>
        <v>1</v>
      </c>
      <c r="G10" s="10">
        <f>IF(Nuls!E9=0,"",Nuls!E9)</f>
        <v>3</v>
      </c>
      <c r="H10" s="10">
        <v>0</v>
      </c>
      <c r="I10" s="10">
        <f>IF(Nuls!G9=0,"",Nuls!G9)</f>
        <v>4</v>
      </c>
      <c r="J10" s="10">
        <f>IF(Nuls!H9=0,"",Nuls!H9)</f>
        <v>4</v>
      </c>
      <c r="K10" s="5">
        <f>IF(COUNTBLANK(D10:J10)&gt;0,"",SUM(D10:J10))</f>
        <v>26</v>
      </c>
      <c r="L10" s="6">
        <f>IF(OR($K$7="",K10=""),"",K10/$K$7)</f>
        <v>0.008614976805831677</v>
      </c>
    </row>
    <row r="11" spans="1:12" ht="22.5" customHeight="1">
      <c r="A11" s="23" t="s">
        <v>5</v>
      </c>
      <c r="B11" s="24"/>
      <c r="C11" s="25"/>
      <c r="D11" s="10">
        <f>IF(OR(D9="",D10=""),"",IF(D7-D9-D10=0,"",D7-D9-D10))</f>
        <v>441</v>
      </c>
      <c r="E11" s="10">
        <f aca="true" t="shared" si="1" ref="E11:J11">IF(OR(E9="",E10=""),"",IF(E7-E9-E10=0,"",E7-E9-E10))</f>
        <v>386</v>
      </c>
      <c r="F11" s="10">
        <f t="shared" si="1"/>
        <v>517</v>
      </c>
      <c r="G11" s="10">
        <f t="shared" si="1"/>
        <v>264</v>
      </c>
      <c r="H11" s="10">
        <f t="shared" si="1"/>
        <v>502</v>
      </c>
      <c r="I11" s="10">
        <f t="shared" si="1"/>
        <v>464</v>
      </c>
      <c r="J11" s="10">
        <f t="shared" si="1"/>
        <v>374</v>
      </c>
      <c r="K11" s="5">
        <f>IF(COUNTBLANK(D11:J11)&gt;0,"",SUM(D11:J11))</f>
        <v>2948</v>
      </c>
      <c r="L11" s="6">
        <f>IF(OR(K7="",K9="",K10=""),"",K11/K7)</f>
        <v>0.9768058316766071</v>
      </c>
    </row>
    <row r="12" spans="1:12" ht="17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22.5" customHeight="1">
      <c r="A13" s="27" t="s">
        <v>101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7.75" customHeight="1">
      <c r="A14" s="5">
        <v>1</v>
      </c>
      <c r="B14" s="21" t="s">
        <v>25</v>
      </c>
      <c r="C14" s="21" t="s">
        <v>26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5">
        <f>IF(COUNTBLANK(D14:J14)&gt;0,"",SUM(D14:J14))</f>
        <v>0</v>
      </c>
      <c r="L14" s="6">
        <f>IF(OR($D$52="",$E$52="",$F$52="",$G$52="",$H$52="",$I$52="",$J$52=""),"",IF(OR(K14="",$K$11=""),"",K14/$K$11))</f>
        <v>0</v>
      </c>
    </row>
    <row r="15" spans="1:12" ht="27.75" customHeight="1">
      <c r="A15" s="5">
        <v>2</v>
      </c>
      <c r="B15" s="21" t="s">
        <v>27</v>
      </c>
      <c r="C15" s="21" t="s">
        <v>28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5">
        <f aca="true" t="shared" si="2" ref="K15:K51">IF(COUNTBLANK(D15:J15)&gt;0,"",SUM(D15:J15))</f>
        <v>0</v>
      </c>
      <c r="L15" s="6">
        <f aca="true" t="shared" si="3" ref="L15:L51">IF(OR($D$52="",$E$52="",$F$52="",$G$52="",$H$52="",$I$52="",$J$52=""),"",IF(OR(K15="",$K$11=""),"",K15/$K$11))</f>
        <v>0</v>
      </c>
    </row>
    <row r="16" spans="1:12" ht="27.75" customHeight="1">
      <c r="A16" s="5">
        <v>3</v>
      </c>
      <c r="B16" s="21" t="s">
        <v>29</v>
      </c>
      <c r="C16" s="21" t="s">
        <v>30</v>
      </c>
      <c r="D16" s="16">
        <v>24</v>
      </c>
      <c r="E16" s="16">
        <v>16</v>
      </c>
      <c r="F16" s="16">
        <v>20</v>
      </c>
      <c r="G16" s="16">
        <v>11</v>
      </c>
      <c r="H16" s="16">
        <v>16</v>
      </c>
      <c r="I16" s="16">
        <v>32</v>
      </c>
      <c r="J16" s="16">
        <v>13</v>
      </c>
      <c r="K16" s="5">
        <f t="shared" si="2"/>
        <v>132</v>
      </c>
      <c r="L16" s="6">
        <f t="shared" si="3"/>
        <v>0.04477611940298507</v>
      </c>
    </row>
    <row r="17" spans="1:12" ht="27.75" customHeight="1">
      <c r="A17" s="5">
        <v>4</v>
      </c>
      <c r="B17" s="21" t="s">
        <v>31</v>
      </c>
      <c r="C17" s="21" t="s">
        <v>32</v>
      </c>
      <c r="D17" s="16">
        <v>41</v>
      </c>
      <c r="E17" s="16">
        <v>43</v>
      </c>
      <c r="F17" s="16">
        <v>49</v>
      </c>
      <c r="G17" s="16">
        <v>51</v>
      </c>
      <c r="H17" s="16">
        <v>24</v>
      </c>
      <c r="I17" s="16">
        <v>25</v>
      </c>
      <c r="J17" s="16">
        <v>30</v>
      </c>
      <c r="K17" s="5">
        <f t="shared" si="2"/>
        <v>263</v>
      </c>
      <c r="L17" s="6">
        <f t="shared" si="3"/>
        <v>0.08921302578018996</v>
      </c>
    </row>
    <row r="18" spans="1:12" ht="27.75" customHeight="1">
      <c r="A18" s="5">
        <v>5</v>
      </c>
      <c r="B18" s="21" t="s">
        <v>33</v>
      </c>
      <c r="C18" s="21" t="s">
        <v>34</v>
      </c>
      <c r="D18" s="16">
        <v>103</v>
      </c>
      <c r="E18" s="16">
        <v>132</v>
      </c>
      <c r="F18" s="16">
        <v>125</v>
      </c>
      <c r="G18" s="16">
        <v>103</v>
      </c>
      <c r="H18" s="16">
        <v>155</v>
      </c>
      <c r="I18" s="16">
        <v>123</v>
      </c>
      <c r="J18" s="16">
        <v>152</v>
      </c>
      <c r="K18" s="5">
        <f t="shared" si="2"/>
        <v>893</v>
      </c>
      <c r="L18" s="6">
        <f t="shared" si="3"/>
        <v>0.3029172320217096</v>
      </c>
    </row>
    <row r="19" spans="1:12" ht="27.75" customHeight="1">
      <c r="A19" s="5">
        <v>6</v>
      </c>
      <c r="B19" s="21" t="s">
        <v>35</v>
      </c>
      <c r="C19" s="21" t="s">
        <v>36</v>
      </c>
      <c r="D19" s="16">
        <v>28</v>
      </c>
      <c r="E19" s="16">
        <v>21</v>
      </c>
      <c r="F19" s="16">
        <v>37</v>
      </c>
      <c r="G19" s="16">
        <v>6</v>
      </c>
      <c r="H19" s="16">
        <v>27</v>
      </c>
      <c r="I19" s="16">
        <v>13</v>
      </c>
      <c r="J19" s="16">
        <v>15</v>
      </c>
      <c r="K19" s="5">
        <f t="shared" si="2"/>
        <v>147</v>
      </c>
      <c r="L19" s="6">
        <f t="shared" si="3"/>
        <v>0.049864314789687926</v>
      </c>
    </row>
    <row r="20" spans="1:12" ht="27.75" customHeight="1">
      <c r="A20" s="5">
        <v>7</v>
      </c>
      <c r="B20" s="21" t="s">
        <v>37</v>
      </c>
      <c r="C20" s="21" t="s">
        <v>38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5">
        <f t="shared" si="2"/>
        <v>0</v>
      </c>
      <c r="L20" s="6">
        <f t="shared" si="3"/>
        <v>0</v>
      </c>
    </row>
    <row r="21" spans="1:12" ht="27.75" customHeight="1">
      <c r="A21" s="5">
        <v>8</v>
      </c>
      <c r="B21" s="21" t="s">
        <v>39</v>
      </c>
      <c r="C21" s="21" t="s">
        <v>40</v>
      </c>
      <c r="D21" s="16">
        <v>9</v>
      </c>
      <c r="E21" s="16">
        <v>11</v>
      </c>
      <c r="F21" s="16">
        <v>23</v>
      </c>
      <c r="G21" s="16">
        <v>16</v>
      </c>
      <c r="H21" s="16">
        <v>13</v>
      </c>
      <c r="I21" s="16">
        <v>5</v>
      </c>
      <c r="J21" s="16">
        <v>12</v>
      </c>
      <c r="K21" s="5">
        <f t="shared" si="2"/>
        <v>89</v>
      </c>
      <c r="L21" s="6">
        <f t="shared" si="3"/>
        <v>0.030189959294436908</v>
      </c>
    </row>
    <row r="22" spans="1:12" ht="27.75" customHeight="1">
      <c r="A22" s="5">
        <v>9</v>
      </c>
      <c r="B22" s="21" t="s">
        <v>41</v>
      </c>
      <c r="C22" s="21" t="s">
        <v>42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5">
        <f t="shared" si="2"/>
        <v>0</v>
      </c>
      <c r="L22" s="6">
        <f t="shared" si="3"/>
        <v>0</v>
      </c>
    </row>
    <row r="23" spans="1:12" ht="27.75" customHeight="1">
      <c r="A23" s="5">
        <v>10</v>
      </c>
      <c r="B23" s="21" t="s">
        <v>43</v>
      </c>
      <c r="C23" s="21" t="s">
        <v>44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5">
        <f t="shared" si="2"/>
        <v>0</v>
      </c>
      <c r="L23" s="6">
        <f t="shared" si="3"/>
        <v>0</v>
      </c>
    </row>
    <row r="24" spans="1:12" ht="27.75" customHeight="1">
      <c r="A24" s="5">
        <v>11</v>
      </c>
      <c r="B24" s="21" t="s">
        <v>45</v>
      </c>
      <c r="C24" s="21" t="s">
        <v>46</v>
      </c>
      <c r="D24" s="16">
        <v>65</v>
      </c>
      <c r="E24" s="16">
        <v>72</v>
      </c>
      <c r="F24" s="16">
        <v>113</v>
      </c>
      <c r="G24" s="16">
        <v>15</v>
      </c>
      <c r="H24" s="16">
        <v>72</v>
      </c>
      <c r="I24" s="16">
        <v>105</v>
      </c>
      <c r="J24" s="16">
        <v>58</v>
      </c>
      <c r="K24" s="5">
        <f t="shared" si="2"/>
        <v>500</v>
      </c>
      <c r="L24" s="6">
        <f t="shared" si="3"/>
        <v>0.16960651289009498</v>
      </c>
    </row>
    <row r="25" spans="1:12" ht="27.75" customHeight="1">
      <c r="A25" s="5">
        <v>12</v>
      </c>
      <c r="B25" s="21" t="s">
        <v>47</v>
      </c>
      <c r="C25" s="21" t="s">
        <v>48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5">
        <f t="shared" si="2"/>
        <v>0</v>
      </c>
      <c r="L25" s="6">
        <f t="shared" si="3"/>
        <v>0</v>
      </c>
    </row>
    <row r="26" spans="1:12" ht="27.75" customHeight="1">
      <c r="A26" s="5">
        <v>13</v>
      </c>
      <c r="B26" s="21" t="s">
        <v>49</v>
      </c>
      <c r="C26" s="21" t="s">
        <v>50</v>
      </c>
      <c r="D26" s="16">
        <v>3</v>
      </c>
      <c r="E26" s="16">
        <v>0</v>
      </c>
      <c r="F26" s="16">
        <v>3</v>
      </c>
      <c r="G26" s="16">
        <v>1</v>
      </c>
      <c r="H26" s="16">
        <v>2</v>
      </c>
      <c r="I26" s="16">
        <v>0</v>
      </c>
      <c r="J26" s="16">
        <v>1</v>
      </c>
      <c r="K26" s="5">
        <f t="shared" si="2"/>
        <v>10</v>
      </c>
      <c r="L26" s="6">
        <f t="shared" si="3"/>
        <v>0.0033921302578018998</v>
      </c>
    </row>
    <row r="27" spans="1:12" ht="27.75" customHeight="1">
      <c r="A27" s="5">
        <v>14</v>
      </c>
      <c r="B27" s="21" t="s">
        <v>51</v>
      </c>
      <c r="C27" s="21" t="s">
        <v>52</v>
      </c>
      <c r="D27" s="16">
        <v>2</v>
      </c>
      <c r="E27" s="16">
        <v>0</v>
      </c>
      <c r="F27" s="16">
        <v>1</v>
      </c>
      <c r="G27" s="16">
        <v>0</v>
      </c>
      <c r="H27" s="16">
        <v>4</v>
      </c>
      <c r="I27" s="16">
        <v>3</v>
      </c>
      <c r="J27" s="16">
        <v>1</v>
      </c>
      <c r="K27" s="5">
        <f t="shared" si="2"/>
        <v>11</v>
      </c>
      <c r="L27" s="6">
        <f t="shared" si="3"/>
        <v>0.0037313432835820895</v>
      </c>
    </row>
    <row r="28" spans="1:12" ht="27.75" customHeight="1">
      <c r="A28" s="5">
        <v>15</v>
      </c>
      <c r="B28" s="21" t="s">
        <v>53</v>
      </c>
      <c r="C28" s="21" t="s">
        <v>54</v>
      </c>
      <c r="D28" s="16">
        <v>4</v>
      </c>
      <c r="E28" s="16">
        <v>5</v>
      </c>
      <c r="F28" s="16">
        <v>2</v>
      </c>
      <c r="G28" s="16">
        <v>8</v>
      </c>
      <c r="H28" s="16">
        <v>5</v>
      </c>
      <c r="I28" s="16">
        <v>7</v>
      </c>
      <c r="J28" s="16">
        <v>1</v>
      </c>
      <c r="K28" s="5">
        <f t="shared" si="2"/>
        <v>32</v>
      </c>
      <c r="L28" s="6">
        <f t="shared" si="3"/>
        <v>0.010854816824966078</v>
      </c>
    </row>
    <row r="29" spans="1:12" ht="27.75" customHeight="1">
      <c r="A29" s="5">
        <v>16</v>
      </c>
      <c r="B29" s="21" t="s">
        <v>55</v>
      </c>
      <c r="C29" s="21" t="s">
        <v>56</v>
      </c>
      <c r="D29" s="16">
        <v>0</v>
      </c>
      <c r="E29" s="16">
        <v>0</v>
      </c>
      <c r="F29" s="16">
        <v>1</v>
      </c>
      <c r="G29" s="16">
        <v>0</v>
      </c>
      <c r="H29" s="16">
        <v>0</v>
      </c>
      <c r="I29" s="16">
        <v>0</v>
      </c>
      <c r="J29" s="16">
        <v>1</v>
      </c>
      <c r="K29" s="5">
        <f t="shared" si="2"/>
        <v>2</v>
      </c>
      <c r="L29" s="6">
        <f t="shared" si="3"/>
        <v>0.0006784260515603799</v>
      </c>
    </row>
    <row r="30" spans="1:12" ht="27.75" customHeight="1">
      <c r="A30" s="5">
        <v>17</v>
      </c>
      <c r="B30" s="21" t="s">
        <v>57</v>
      </c>
      <c r="C30" s="21" t="s">
        <v>58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5">
        <f t="shared" si="2"/>
        <v>0</v>
      </c>
      <c r="L30" s="6">
        <f t="shared" si="3"/>
        <v>0</v>
      </c>
    </row>
    <row r="31" spans="1:12" ht="27.75" customHeight="1">
      <c r="A31" s="5">
        <v>18</v>
      </c>
      <c r="B31" s="21" t="s">
        <v>59</v>
      </c>
      <c r="C31" s="21" t="s">
        <v>60</v>
      </c>
      <c r="D31" s="16">
        <v>40</v>
      </c>
      <c r="E31" s="16">
        <v>26</v>
      </c>
      <c r="F31" s="16">
        <v>36</v>
      </c>
      <c r="G31" s="16">
        <v>4</v>
      </c>
      <c r="H31" s="16">
        <v>41</v>
      </c>
      <c r="I31" s="16">
        <v>40</v>
      </c>
      <c r="J31" s="16">
        <v>31</v>
      </c>
      <c r="K31" s="5">
        <f t="shared" si="2"/>
        <v>218</v>
      </c>
      <c r="L31" s="6">
        <f t="shared" si="3"/>
        <v>0.07394843962008141</v>
      </c>
    </row>
    <row r="32" spans="1:12" ht="27.75" customHeight="1">
      <c r="A32" s="5">
        <v>19</v>
      </c>
      <c r="B32" s="21" t="s">
        <v>61</v>
      </c>
      <c r="C32" s="21" t="s">
        <v>62</v>
      </c>
      <c r="D32" s="16">
        <v>0</v>
      </c>
      <c r="E32" s="16">
        <v>0</v>
      </c>
      <c r="F32" s="16">
        <v>0</v>
      </c>
      <c r="G32" s="16">
        <v>0</v>
      </c>
      <c r="H32" s="16">
        <v>5</v>
      </c>
      <c r="I32" s="16">
        <v>0</v>
      </c>
      <c r="J32" s="16">
        <v>1</v>
      </c>
      <c r="K32" s="5">
        <f t="shared" si="2"/>
        <v>6</v>
      </c>
      <c r="L32" s="6">
        <f t="shared" si="3"/>
        <v>0.0020352781546811396</v>
      </c>
    </row>
    <row r="33" spans="1:12" ht="27.75" customHeight="1">
      <c r="A33" s="5">
        <v>20</v>
      </c>
      <c r="B33" s="21" t="s">
        <v>63</v>
      </c>
      <c r="C33" s="21" t="s">
        <v>64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5">
        <f t="shared" si="2"/>
        <v>0</v>
      </c>
      <c r="L33" s="6">
        <f t="shared" si="3"/>
        <v>0</v>
      </c>
    </row>
    <row r="34" spans="1:12" ht="27.75" customHeight="1">
      <c r="A34" s="5">
        <v>21</v>
      </c>
      <c r="B34" s="21" t="s">
        <v>65</v>
      </c>
      <c r="C34" s="21" t="s">
        <v>66</v>
      </c>
      <c r="D34" s="16">
        <v>2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5">
        <f t="shared" si="2"/>
        <v>2</v>
      </c>
      <c r="L34" s="6">
        <f t="shared" si="3"/>
        <v>0.0006784260515603799</v>
      </c>
    </row>
    <row r="35" spans="1:12" ht="27.75" customHeight="1">
      <c r="A35" s="5">
        <v>22</v>
      </c>
      <c r="B35" s="21" t="s">
        <v>67</v>
      </c>
      <c r="C35" s="21" t="s">
        <v>68</v>
      </c>
      <c r="D35" s="16">
        <v>1</v>
      </c>
      <c r="E35" s="16">
        <v>1</v>
      </c>
      <c r="F35" s="16">
        <v>1</v>
      </c>
      <c r="G35" s="16">
        <v>1</v>
      </c>
      <c r="H35" s="16">
        <v>0</v>
      </c>
      <c r="I35" s="16">
        <v>0</v>
      </c>
      <c r="J35" s="16">
        <v>0</v>
      </c>
      <c r="K35" s="5">
        <f t="shared" si="2"/>
        <v>4</v>
      </c>
      <c r="L35" s="6">
        <f t="shared" si="3"/>
        <v>0.0013568521031207597</v>
      </c>
    </row>
    <row r="36" spans="1:16" ht="27.75" customHeight="1">
      <c r="A36" s="5">
        <v>23</v>
      </c>
      <c r="B36" s="21" t="s">
        <v>69</v>
      </c>
      <c r="C36" s="21" t="s">
        <v>70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5">
        <f t="shared" si="2"/>
        <v>0</v>
      </c>
      <c r="L36" s="6">
        <f t="shared" si="3"/>
        <v>0</v>
      </c>
      <c r="P36" s="34"/>
    </row>
    <row r="37" spans="1:12" ht="27.75" customHeight="1">
      <c r="A37" s="5">
        <v>24</v>
      </c>
      <c r="B37" s="21" t="s">
        <v>71</v>
      </c>
      <c r="C37" s="21" t="s">
        <v>72</v>
      </c>
      <c r="D37" s="16">
        <v>7</v>
      </c>
      <c r="E37" s="16">
        <v>1</v>
      </c>
      <c r="F37" s="16">
        <v>3</v>
      </c>
      <c r="G37" s="16">
        <v>6</v>
      </c>
      <c r="H37" s="16">
        <v>10</v>
      </c>
      <c r="I37" s="16">
        <v>3</v>
      </c>
      <c r="J37" s="16">
        <v>2</v>
      </c>
      <c r="K37" s="5">
        <f t="shared" si="2"/>
        <v>32</v>
      </c>
      <c r="L37" s="6">
        <f t="shared" si="3"/>
        <v>0.010854816824966078</v>
      </c>
    </row>
    <row r="38" spans="1:12" ht="27.75" customHeight="1">
      <c r="A38" s="5">
        <v>25</v>
      </c>
      <c r="B38" s="21" t="s">
        <v>73</v>
      </c>
      <c r="C38" s="21" t="s">
        <v>74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5">
        <f t="shared" si="2"/>
        <v>0</v>
      </c>
      <c r="L38" s="6">
        <f t="shared" si="3"/>
        <v>0</v>
      </c>
    </row>
    <row r="39" spans="1:12" ht="27.75" customHeight="1">
      <c r="A39" s="5">
        <v>26</v>
      </c>
      <c r="B39" s="21" t="s">
        <v>75</v>
      </c>
      <c r="C39" s="21" t="s">
        <v>76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5">
        <f t="shared" si="2"/>
        <v>0</v>
      </c>
      <c r="L39" s="6">
        <f t="shared" si="3"/>
        <v>0</v>
      </c>
    </row>
    <row r="40" spans="1:12" ht="27.75" customHeight="1">
      <c r="A40" s="5">
        <v>27</v>
      </c>
      <c r="B40" s="21" t="s">
        <v>77</v>
      </c>
      <c r="C40" s="21" t="s">
        <v>78</v>
      </c>
      <c r="D40" s="16">
        <v>91</v>
      </c>
      <c r="E40" s="16">
        <v>43</v>
      </c>
      <c r="F40" s="16">
        <v>88</v>
      </c>
      <c r="G40" s="16">
        <v>21</v>
      </c>
      <c r="H40" s="16">
        <v>99</v>
      </c>
      <c r="I40" s="16">
        <v>90</v>
      </c>
      <c r="J40" s="16">
        <v>42</v>
      </c>
      <c r="K40" s="5">
        <f t="shared" si="2"/>
        <v>474</v>
      </c>
      <c r="L40" s="6">
        <f t="shared" si="3"/>
        <v>0.16078697421981003</v>
      </c>
    </row>
    <row r="41" spans="1:12" ht="27.75" customHeight="1">
      <c r="A41" s="5">
        <v>28</v>
      </c>
      <c r="B41" s="21" t="s">
        <v>79</v>
      </c>
      <c r="C41" s="21" t="s">
        <v>80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5">
        <f t="shared" si="2"/>
        <v>0</v>
      </c>
      <c r="L41" s="6">
        <f t="shared" si="3"/>
        <v>0</v>
      </c>
    </row>
    <row r="42" spans="1:12" ht="27.75" customHeight="1">
      <c r="A42" s="5">
        <v>29</v>
      </c>
      <c r="B42" s="21" t="s">
        <v>81</v>
      </c>
      <c r="C42" s="21" t="s">
        <v>82</v>
      </c>
      <c r="D42" s="16">
        <v>8</v>
      </c>
      <c r="E42" s="16">
        <v>2</v>
      </c>
      <c r="F42" s="16">
        <v>4</v>
      </c>
      <c r="G42" s="16">
        <v>6</v>
      </c>
      <c r="H42" s="16">
        <v>8</v>
      </c>
      <c r="I42" s="16">
        <v>6</v>
      </c>
      <c r="J42" s="16">
        <v>5</v>
      </c>
      <c r="K42" s="5">
        <f t="shared" si="2"/>
        <v>39</v>
      </c>
      <c r="L42" s="6">
        <f t="shared" si="3"/>
        <v>0.013229308005427409</v>
      </c>
    </row>
    <row r="43" spans="1:12" ht="27.75" customHeight="1">
      <c r="A43" s="5">
        <v>30</v>
      </c>
      <c r="B43" s="21" t="s">
        <v>83</v>
      </c>
      <c r="C43" s="21" t="s">
        <v>84</v>
      </c>
      <c r="D43" s="16">
        <v>0</v>
      </c>
      <c r="E43" s="16">
        <v>0</v>
      </c>
      <c r="F43" s="16">
        <v>0</v>
      </c>
      <c r="G43" s="16">
        <v>0</v>
      </c>
      <c r="H43" s="16">
        <v>1</v>
      </c>
      <c r="I43" s="16">
        <v>0</v>
      </c>
      <c r="J43" s="16">
        <v>0</v>
      </c>
      <c r="K43" s="5">
        <f t="shared" si="2"/>
        <v>1</v>
      </c>
      <c r="L43" s="6">
        <f t="shared" si="3"/>
        <v>0.00033921302578018993</v>
      </c>
    </row>
    <row r="44" spans="1:12" ht="27.75" customHeight="1">
      <c r="A44" s="5">
        <v>31</v>
      </c>
      <c r="B44" s="21" t="s">
        <v>85</v>
      </c>
      <c r="C44" s="21" t="s">
        <v>86</v>
      </c>
      <c r="D44" s="16">
        <v>0</v>
      </c>
      <c r="E44" s="16">
        <v>1</v>
      </c>
      <c r="F44" s="16">
        <v>2</v>
      </c>
      <c r="G44" s="16">
        <v>0</v>
      </c>
      <c r="H44" s="16">
        <v>2</v>
      </c>
      <c r="I44" s="16">
        <v>1</v>
      </c>
      <c r="J44" s="16">
        <v>0</v>
      </c>
      <c r="K44" s="5">
        <f t="shared" si="2"/>
        <v>6</v>
      </c>
      <c r="L44" s="6">
        <f t="shared" si="3"/>
        <v>0.0020352781546811396</v>
      </c>
    </row>
    <row r="45" spans="1:12" ht="27.75" customHeight="1">
      <c r="A45" s="5">
        <v>32</v>
      </c>
      <c r="B45" s="21" t="s">
        <v>87</v>
      </c>
      <c r="C45" s="21" t="s">
        <v>88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5">
        <f t="shared" si="2"/>
        <v>0</v>
      </c>
      <c r="L45" s="6">
        <f t="shared" si="3"/>
        <v>0</v>
      </c>
    </row>
    <row r="46" spans="1:12" ht="27.75" customHeight="1">
      <c r="A46" s="5">
        <v>33</v>
      </c>
      <c r="B46" s="21" t="s">
        <v>89</v>
      </c>
      <c r="C46" s="21" t="s">
        <v>90</v>
      </c>
      <c r="D46" s="16">
        <v>5</v>
      </c>
      <c r="E46" s="16">
        <v>7</v>
      </c>
      <c r="F46" s="16">
        <v>4</v>
      </c>
      <c r="G46" s="16">
        <v>11</v>
      </c>
      <c r="H46" s="16">
        <v>9</v>
      </c>
      <c r="I46" s="16">
        <v>3</v>
      </c>
      <c r="J46" s="16">
        <v>6</v>
      </c>
      <c r="K46" s="5">
        <f t="shared" si="2"/>
        <v>45</v>
      </c>
      <c r="L46" s="6">
        <f t="shared" si="3"/>
        <v>0.015264586160108548</v>
      </c>
    </row>
    <row r="47" spans="1:12" ht="27.75" customHeight="1">
      <c r="A47" s="5">
        <v>34</v>
      </c>
      <c r="B47" s="21" t="s">
        <v>91</v>
      </c>
      <c r="C47" s="21" t="s">
        <v>92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5">
        <f t="shared" si="2"/>
        <v>0</v>
      </c>
      <c r="L47" s="6">
        <f t="shared" si="3"/>
        <v>0</v>
      </c>
    </row>
    <row r="48" spans="1:12" ht="27.75" customHeight="1">
      <c r="A48" s="5">
        <v>35</v>
      </c>
      <c r="B48" s="21" t="s">
        <v>93</v>
      </c>
      <c r="C48" s="21" t="s">
        <v>94</v>
      </c>
      <c r="D48" s="16">
        <v>8</v>
      </c>
      <c r="E48" s="16">
        <v>5</v>
      </c>
      <c r="F48" s="16">
        <v>5</v>
      </c>
      <c r="G48" s="16">
        <v>4</v>
      </c>
      <c r="H48" s="16">
        <v>8</v>
      </c>
      <c r="I48" s="16">
        <v>8</v>
      </c>
      <c r="J48" s="16">
        <v>3</v>
      </c>
      <c r="K48" s="5">
        <f t="shared" si="2"/>
        <v>41</v>
      </c>
      <c r="L48" s="6">
        <f t="shared" si="3"/>
        <v>0.013907734056987787</v>
      </c>
    </row>
    <row r="49" spans="1:12" ht="27.75" customHeight="1">
      <c r="A49" s="5">
        <v>36</v>
      </c>
      <c r="B49" s="21" t="s">
        <v>95</v>
      </c>
      <c r="C49" s="21" t="s">
        <v>96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5">
        <f t="shared" si="2"/>
        <v>0</v>
      </c>
      <c r="L49" s="6">
        <f t="shared" si="3"/>
        <v>0</v>
      </c>
    </row>
    <row r="50" spans="1:12" ht="27.75" customHeight="1">
      <c r="A50" s="5">
        <v>37</v>
      </c>
      <c r="B50" s="21" t="s">
        <v>97</v>
      </c>
      <c r="C50" s="21" t="s">
        <v>98</v>
      </c>
      <c r="D50" s="16">
        <v>0</v>
      </c>
      <c r="E50" s="16">
        <v>0</v>
      </c>
      <c r="F50" s="16">
        <v>0</v>
      </c>
      <c r="G50" s="16">
        <v>0</v>
      </c>
      <c r="H50" s="16">
        <v>1</v>
      </c>
      <c r="I50" s="16">
        <v>0</v>
      </c>
      <c r="J50" s="16">
        <v>0</v>
      </c>
      <c r="K50" s="5">
        <f t="shared" si="2"/>
        <v>1</v>
      </c>
      <c r="L50" s="6">
        <f t="shared" si="3"/>
        <v>0.00033921302578018993</v>
      </c>
    </row>
    <row r="51" spans="1:12" ht="27.75" customHeight="1">
      <c r="A51" s="5">
        <v>38</v>
      </c>
      <c r="B51" s="21" t="s">
        <v>99</v>
      </c>
      <c r="C51" s="21" t="s">
        <v>100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5">
        <f t="shared" si="2"/>
        <v>0</v>
      </c>
      <c r="L51" s="6">
        <f t="shared" si="3"/>
        <v>0</v>
      </c>
    </row>
    <row r="52" spans="1:12" ht="30.75" customHeight="1">
      <c r="A52" s="27" t="s">
        <v>0</v>
      </c>
      <c r="B52" s="27"/>
      <c r="C52" s="5"/>
      <c r="D52" s="5">
        <f aca="true" t="shared" si="4" ref="D52:J52">IF(SUM(D14:D51)=0,"",IF(SUM(D14:D51)=0,"",SUM(D14:D51)))</f>
        <v>441</v>
      </c>
      <c r="E52" s="5">
        <f t="shared" si="4"/>
        <v>386</v>
      </c>
      <c r="F52" s="5">
        <f t="shared" si="4"/>
        <v>517</v>
      </c>
      <c r="G52" s="5">
        <f t="shared" si="4"/>
        <v>264</v>
      </c>
      <c r="H52" s="5">
        <f t="shared" si="4"/>
        <v>502</v>
      </c>
      <c r="I52" s="5">
        <f t="shared" si="4"/>
        <v>464</v>
      </c>
      <c r="J52" s="5">
        <f t="shared" si="4"/>
        <v>374</v>
      </c>
      <c r="K52" s="5">
        <f>IF(COUNTBLANK(D52:J52)&gt;0,"",SUM(D52:J52))</f>
        <v>2948</v>
      </c>
      <c r="L52" s="8">
        <f>IF(OR(L14="",L51=""),"",IF(SUM(L14:L51)=0,"",SUM(L14:L51)))</f>
        <v>1</v>
      </c>
    </row>
    <row r="54" spans="1:12" ht="13.5">
      <c r="A54" s="2"/>
      <c r="B54" s="2"/>
      <c r="C54" s="2"/>
      <c r="K54" s="2"/>
      <c r="L54" s="2"/>
    </row>
  </sheetData>
  <sheetProtection/>
  <mergeCells count="13">
    <mergeCell ref="A52:B52"/>
    <mergeCell ref="A13:L13"/>
    <mergeCell ref="A12:L12"/>
    <mergeCell ref="A8:C8"/>
    <mergeCell ref="A9:C9"/>
    <mergeCell ref="A10:C10"/>
    <mergeCell ref="A11:C11"/>
    <mergeCell ref="A1:L1"/>
    <mergeCell ref="A2:L2"/>
    <mergeCell ref="K4:K5"/>
    <mergeCell ref="L4:L5"/>
    <mergeCell ref="A6:C6"/>
    <mergeCell ref="A7:C7"/>
  </mergeCells>
  <conditionalFormatting sqref="D7:J7">
    <cfRule type="cellIs" priority="5" dxfId="0" operator="greaterThan" stopIfTrue="1">
      <formula>D6</formula>
    </cfRule>
  </conditionalFormatting>
  <conditionalFormatting sqref="D52:J52">
    <cfRule type="cellIs" priority="6" dxfId="0" operator="notEqual" stopIfTrue="1">
      <formula>D11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fitToHeight="2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115" zoomScaleNormal="115" zoomScalePageLayoutView="0" workbookViewId="0" topLeftCell="A3">
      <selection activeCell="E17" sqref="E17"/>
    </sheetView>
  </sheetViews>
  <sheetFormatPr defaultColWidth="11.421875" defaultRowHeight="12.75"/>
  <cols>
    <col min="1" max="1" width="22.57421875" style="2" customWidth="1"/>
    <col min="2" max="9" width="14.00390625" style="1" customWidth="1"/>
    <col min="10" max="16384" width="11.421875" style="1" customWidth="1"/>
  </cols>
  <sheetData>
    <row r="1" spans="1:11" ht="17.2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14"/>
      <c r="K1" s="14"/>
    </row>
    <row r="2" spans="1:11" ht="17.2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14"/>
      <c r="K2" s="14"/>
    </row>
    <row r="3" spans="1:11" ht="17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9" ht="13.5">
      <c r="A4" s="26" t="s">
        <v>21</v>
      </c>
      <c r="B4" s="26"/>
      <c r="C4" s="26"/>
      <c r="D4" s="26"/>
      <c r="E4" s="26"/>
      <c r="F4" s="26"/>
      <c r="G4" s="26"/>
      <c r="H4" s="26"/>
      <c r="I4" s="26"/>
    </row>
    <row r="5" ht="19.5" customHeight="1"/>
    <row r="6" spans="1:9" ht="21.75" customHeight="1">
      <c r="A6" s="13"/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17</v>
      </c>
      <c r="H6" s="5" t="s">
        <v>18</v>
      </c>
      <c r="I6" s="27" t="s">
        <v>0</v>
      </c>
    </row>
    <row r="7" spans="1:9" ht="40.5">
      <c r="A7" s="5" t="s">
        <v>12</v>
      </c>
      <c r="B7" s="4" t="s">
        <v>13</v>
      </c>
      <c r="C7" s="4" t="s">
        <v>13</v>
      </c>
      <c r="D7" s="4" t="s">
        <v>2</v>
      </c>
      <c r="E7" s="4" t="s">
        <v>20</v>
      </c>
      <c r="F7" s="4" t="s">
        <v>22</v>
      </c>
      <c r="G7" s="4" t="s">
        <v>14</v>
      </c>
      <c r="H7" s="4" t="s">
        <v>19</v>
      </c>
      <c r="I7" s="27"/>
    </row>
    <row r="8" spans="1:9" ht="18" customHeight="1">
      <c r="A8" s="15">
        <v>1</v>
      </c>
      <c r="B8" s="17">
        <v>8</v>
      </c>
      <c r="C8" s="17">
        <v>6</v>
      </c>
      <c r="D8" s="17">
        <v>1</v>
      </c>
      <c r="E8" s="17">
        <v>3</v>
      </c>
      <c r="F8" s="17">
        <v>0</v>
      </c>
      <c r="G8" s="17">
        <v>4</v>
      </c>
      <c r="H8" s="17">
        <v>4</v>
      </c>
      <c r="I8" s="5">
        <f>SUM(B8:H8)</f>
        <v>26</v>
      </c>
    </row>
    <row r="9" spans="1:9" s="19" customFormat="1" ht="12.75">
      <c r="A9" s="18" t="s">
        <v>102</v>
      </c>
      <c r="B9" s="18">
        <f>B8</f>
        <v>8</v>
      </c>
      <c r="C9" s="18">
        <f aca="true" t="shared" si="0" ref="C9:I9">C8</f>
        <v>6</v>
      </c>
      <c r="D9" s="18">
        <f t="shared" si="0"/>
        <v>1</v>
      </c>
      <c r="E9" s="18">
        <f t="shared" si="0"/>
        <v>3</v>
      </c>
      <c r="F9" s="18">
        <f t="shared" si="0"/>
        <v>0</v>
      </c>
      <c r="G9" s="18">
        <f t="shared" si="0"/>
        <v>4</v>
      </c>
      <c r="H9" s="18">
        <f t="shared" si="0"/>
        <v>4</v>
      </c>
      <c r="I9" s="18">
        <f t="shared" si="0"/>
        <v>26</v>
      </c>
    </row>
    <row r="10" spans="1:9" ht="18" customHeight="1">
      <c r="A10" s="15">
        <v>2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1</v>
      </c>
      <c r="H10" s="17">
        <v>1</v>
      </c>
      <c r="I10" s="5">
        <f>SUM(B10:H10)</f>
        <v>2</v>
      </c>
    </row>
    <row r="11" spans="1:9" ht="18" customHeight="1">
      <c r="A11" s="15">
        <v>3</v>
      </c>
      <c r="B11" s="17">
        <v>0</v>
      </c>
      <c r="C11" s="17">
        <v>0</v>
      </c>
      <c r="D11" s="17">
        <v>0</v>
      </c>
      <c r="E11" s="17">
        <v>4</v>
      </c>
      <c r="F11" s="17">
        <v>0</v>
      </c>
      <c r="G11" s="17">
        <v>0</v>
      </c>
      <c r="H11" s="17">
        <v>0</v>
      </c>
      <c r="I11" s="5">
        <f aca="true" t="shared" si="1" ref="I11:I25">SUM(B11:H11)</f>
        <v>4</v>
      </c>
    </row>
    <row r="12" spans="1:9" ht="18" customHeight="1">
      <c r="A12" s="15">
        <v>4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5">
        <f t="shared" si="1"/>
        <v>0</v>
      </c>
    </row>
    <row r="13" spans="1:9" ht="18" customHeight="1">
      <c r="A13" s="15">
        <v>5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1</v>
      </c>
      <c r="H13" s="17">
        <v>0</v>
      </c>
      <c r="I13" s="5">
        <f t="shared" si="1"/>
        <v>1</v>
      </c>
    </row>
    <row r="14" spans="1:9" ht="18" customHeight="1">
      <c r="A14" s="15">
        <v>6</v>
      </c>
      <c r="B14" s="17">
        <v>1</v>
      </c>
      <c r="C14" s="17">
        <v>0</v>
      </c>
      <c r="D14" s="17">
        <v>0</v>
      </c>
      <c r="E14" s="17">
        <v>0</v>
      </c>
      <c r="F14" s="17">
        <v>0</v>
      </c>
      <c r="G14" s="17">
        <v>1</v>
      </c>
      <c r="H14" s="17">
        <v>0</v>
      </c>
      <c r="I14" s="5">
        <f t="shared" si="1"/>
        <v>2</v>
      </c>
    </row>
    <row r="15" spans="1:9" ht="18" customHeight="1">
      <c r="A15" s="15">
        <v>7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1</v>
      </c>
      <c r="H15" s="17">
        <v>0</v>
      </c>
      <c r="I15" s="5">
        <f t="shared" si="1"/>
        <v>1</v>
      </c>
    </row>
    <row r="16" spans="1:9" ht="18" customHeight="1">
      <c r="A16" s="15">
        <v>8</v>
      </c>
      <c r="B16" s="17">
        <v>0</v>
      </c>
      <c r="C16" s="17">
        <v>0</v>
      </c>
      <c r="D16" s="17">
        <v>1</v>
      </c>
      <c r="E16" s="17">
        <v>0</v>
      </c>
      <c r="F16" s="17">
        <v>0</v>
      </c>
      <c r="G16" s="17">
        <v>0</v>
      </c>
      <c r="H16" s="17">
        <v>0</v>
      </c>
      <c r="I16" s="5">
        <f t="shared" si="1"/>
        <v>1</v>
      </c>
    </row>
    <row r="17" spans="1:9" ht="18" customHeight="1">
      <c r="A17" s="15">
        <v>9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5">
        <f t="shared" si="1"/>
        <v>0</v>
      </c>
    </row>
    <row r="18" spans="1:9" ht="18" customHeight="1">
      <c r="A18" s="15">
        <v>10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5">
        <f t="shared" si="1"/>
        <v>0</v>
      </c>
    </row>
    <row r="19" spans="1:9" ht="18" customHeight="1">
      <c r="A19" s="15">
        <v>11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5">
        <f t="shared" si="1"/>
        <v>0</v>
      </c>
    </row>
    <row r="20" spans="1:9" ht="18" customHeight="1">
      <c r="A20" s="15">
        <v>12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5">
        <f t="shared" si="1"/>
        <v>0</v>
      </c>
    </row>
    <row r="21" spans="1:9" ht="18" customHeight="1">
      <c r="A21" s="15">
        <v>13</v>
      </c>
      <c r="B21" s="17">
        <v>2</v>
      </c>
      <c r="C21" s="17">
        <v>3</v>
      </c>
      <c r="D21" s="17">
        <v>5</v>
      </c>
      <c r="E21" s="17">
        <v>1</v>
      </c>
      <c r="F21" s="17">
        <v>5</v>
      </c>
      <c r="G21" s="17">
        <v>4</v>
      </c>
      <c r="H21" s="17">
        <v>4</v>
      </c>
      <c r="I21" s="5">
        <f t="shared" si="1"/>
        <v>24</v>
      </c>
    </row>
    <row r="22" spans="1:9" ht="18" customHeight="1">
      <c r="A22" s="15">
        <v>14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5">
        <f t="shared" si="1"/>
        <v>0</v>
      </c>
    </row>
    <row r="23" spans="1:9" ht="18" customHeight="1">
      <c r="A23" s="15">
        <v>15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1</v>
      </c>
      <c r="H23" s="17">
        <v>0</v>
      </c>
      <c r="I23" s="5">
        <f t="shared" si="1"/>
        <v>1</v>
      </c>
    </row>
    <row r="24" spans="1:9" ht="18" customHeight="1">
      <c r="A24" s="15">
        <v>16</v>
      </c>
      <c r="B24" s="17">
        <v>1</v>
      </c>
      <c r="C24" s="17">
        <v>0</v>
      </c>
      <c r="D24" s="17">
        <v>1</v>
      </c>
      <c r="E24" s="17">
        <v>1</v>
      </c>
      <c r="F24" s="17">
        <v>1</v>
      </c>
      <c r="G24" s="17">
        <v>0</v>
      </c>
      <c r="H24" s="17">
        <v>2</v>
      </c>
      <c r="I24" s="5">
        <f t="shared" si="1"/>
        <v>6</v>
      </c>
    </row>
    <row r="25" spans="1:9" ht="18" customHeight="1">
      <c r="A25" s="15">
        <v>17</v>
      </c>
      <c r="B25" s="17">
        <v>0</v>
      </c>
      <c r="C25" s="17">
        <v>0</v>
      </c>
      <c r="D25" s="17">
        <v>2</v>
      </c>
      <c r="E25" s="17">
        <v>0</v>
      </c>
      <c r="F25" s="17">
        <v>0</v>
      </c>
      <c r="G25" s="17">
        <v>0</v>
      </c>
      <c r="H25" s="17">
        <v>0</v>
      </c>
      <c r="I25" s="5">
        <f t="shared" si="1"/>
        <v>2</v>
      </c>
    </row>
    <row r="26" spans="1:9" s="19" customFormat="1" ht="12.75">
      <c r="A26" s="18" t="s">
        <v>103</v>
      </c>
      <c r="B26" s="18">
        <f>SUM(B10:B25)</f>
        <v>4</v>
      </c>
      <c r="C26" s="18">
        <f aca="true" t="shared" si="2" ref="C26:H26">SUM(C10:C25)</f>
        <v>3</v>
      </c>
      <c r="D26" s="18">
        <f t="shared" si="2"/>
        <v>9</v>
      </c>
      <c r="E26" s="18">
        <f t="shared" si="2"/>
        <v>6</v>
      </c>
      <c r="F26" s="18">
        <f t="shared" si="2"/>
        <v>6</v>
      </c>
      <c r="G26" s="18">
        <f t="shared" si="2"/>
        <v>9</v>
      </c>
      <c r="H26" s="18">
        <f t="shared" si="2"/>
        <v>7</v>
      </c>
      <c r="I26" s="18">
        <f>SUM(I10:I25)</f>
        <v>44</v>
      </c>
    </row>
    <row r="27" spans="1:9" ht="18" customHeight="1">
      <c r="A27" s="5" t="s">
        <v>0</v>
      </c>
      <c r="B27" s="5">
        <f aca="true" t="shared" si="3" ref="B27:I27">B26+B9</f>
        <v>12</v>
      </c>
      <c r="C27" s="5">
        <f t="shared" si="3"/>
        <v>9</v>
      </c>
      <c r="D27" s="5">
        <f t="shared" si="3"/>
        <v>10</v>
      </c>
      <c r="E27" s="5">
        <f t="shared" si="3"/>
        <v>9</v>
      </c>
      <c r="F27" s="5">
        <f t="shared" si="3"/>
        <v>6</v>
      </c>
      <c r="G27" s="5">
        <f t="shared" si="3"/>
        <v>13</v>
      </c>
      <c r="H27" s="5">
        <f t="shared" si="3"/>
        <v>11</v>
      </c>
      <c r="I27" s="5">
        <f t="shared" si="3"/>
        <v>70</v>
      </c>
    </row>
  </sheetData>
  <sheetProtection/>
  <mergeCells count="4">
    <mergeCell ref="I6:I7"/>
    <mergeCell ref="A4:I4"/>
    <mergeCell ref="A1:I1"/>
    <mergeCell ref="A2:I2"/>
  </mergeCells>
  <printOptions horizontalCentered="1"/>
  <pageMargins left="0.7874015748031497" right="0.7874015748031497" top="0.5905511811023623" bottom="0.984251968503937" header="0.5118110236220472" footer="0.5118110236220472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NANCY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DEMANGEOT</dc:creator>
  <cp:keywords/>
  <dc:description/>
  <cp:lastModifiedBy>Thierry DEMANGEOT</cp:lastModifiedBy>
  <cp:lastPrinted>2024-06-09T18:29:32Z</cp:lastPrinted>
  <dcterms:created xsi:type="dcterms:W3CDTF">2010-03-11T09:04:57Z</dcterms:created>
  <dcterms:modified xsi:type="dcterms:W3CDTF">2024-06-09T18:30:05Z</dcterms:modified>
  <cp:category/>
  <cp:version/>
  <cp:contentType/>
  <cp:contentStatus/>
</cp:coreProperties>
</file>